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6935" windowHeight="9150"/>
  </bookViews>
  <sheets>
    <sheet name="Spending Plan Input Form" sheetId="1" r:id="rId1"/>
    <sheet name="Generated Spending Plan " sheetId="2" r:id="rId2"/>
    <sheet name="__Solver__" sheetId="3" state="hidden" r:id="rId3"/>
  </sheets>
  <calcPr calcId="145621"/>
</workbook>
</file>

<file path=xl/calcChain.xml><?xml version="1.0" encoding="utf-8"?>
<calcChain xmlns="http://schemas.openxmlformats.org/spreadsheetml/2006/main">
  <c r="E11" i="2" l="1"/>
  <c r="E18" i="2"/>
  <c r="E19" i="2"/>
  <c r="E23" i="2" l="1"/>
  <c r="E20" i="2"/>
  <c r="E15" i="2"/>
  <c r="E12" i="2"/>
  <c r="E10" i="2" l="1"/>
  <c r="E16" i="2" l="1"/>
  <c r="F25" i="2"/>
  <c r="F21" i="2"/>
  <c r="F17" i="2"/>
  <c r="F13" i="2"/>
  <c r="F32" i="2"/>
  <c r="E33" i="2" l="1"/>
  <c r="E32" i="2"/>
  <c r="E24" i="2"/>
  <c r="E22" i="2"/>
  <c r="E14" i="2"/>
  <c r="B3" i="2"/>
  <c r="B2" i="2"/>
  <c r="E20" i="1"/>
  <c r="E30" i="2" s="1"/>
  <c r="E19" i="1"/>
  <c r="E17" i="1"/>
  <c r="E29" i="2" s="1"/>
  <c r="E16" i="1"/>
  <c r="E14" i="1"/>
  <c r="E28" i="2" s="1"/>
  <c r="E13" i="1"/>
  <c r="E11" i="1"/>
  <c r="E27" i="2" s="1"/>
  <c r="B26" i="2" s="1"/>
  <c r="E10" i="1"/>
  <c r="E9" i="1"/>
  <c r="E8" i="1"/>
  <c r="E7" i="1"/>
  <c r="E36" i="2" l="1"/>
  <c r="E34" i="2"/>
  <c r="E35" i="2"/>
  <c r="E13" i="2"/>
  <c r="E17" i="2"/>
  <c r="D5" i="2" s="1"/>
  <c r="E21" i="2"/>
  <c r="E25" i="2"/>
  <c r="F5" i="2" s="1"/>
  <c r="E5" i="2" l="1"/>
  <c r="B31" i="2"/>
  <c r="B9" i="2"/>
  <c r="C5" i="2"/>
  <c r="B5" i="2" l="1"/>
</calcChain>
</file>

<file path=xl/comments1.xml><?xml version="1.0" encoding="utf-8"?>
<comments xmlns="http://schemas.openxmlformats.org/spreadsheetml/2006/main">
  <authors>
    <author>John IV</author>
  </authors>
  <commentList>
    <comment ref="E7" authorId="0">
      <text>
        <r>
          <rPr>
            <sz val="9"/>
            <color indexed="81"/>
            <rFont val="Tahoma"/>
            <family val="2"/>
          </rPr>
          <t xml:space="preserve">A red number in column E signals that an input number in a yellow cell is in error.This discrepancy must be resolved before submitting your Spending Plan.
</t>
        </r>
      </text>
    </comment>
    <comment ref="B31" authorId="0">
      <text>
        <r>
          <rPr>
            <sz val="9"/>
            <color indexed="81"/>
            <rFont val="Tahoma"/>
            <family val="2"/>
          </rPr>
          <t xml:space="preserve">A red number signals that the current amount in this cell does not equal 50% of the sum of the Team Support matches. This discrepancy must be resolved before submitting your Spending Plan.
</t>
        </r>
      </text>
    </comment>
  </commentList>
</comments>
</file>

<file path=xl/sharedStrings.xml><?xml version="1.0" encoding="utf-8"?>
<sst xmlns="http://schemas.openxmlformats.org/spreadsheetml/2006/main" count="113" uniqueCount="84">
  <si>
    <t>20157161439755797900</t>
  </si>
  <si>
    <t>District Name:</t>
  </si>
  <si>
    <t>dF2hjgNubHhlXU03</t>
  </si>
  <si>
    <t>IxR1</t>
  </si>
  <si>
    <t>Input District Name</t>
  </si>
  <si>
    <t>District Code:</t>
  </si>
  <si>
    <t>Total</t>
  </si>
  <si>
    <t>FRC</t>
  </si>
  <si>
    <t xml:space="preserve">FTC </t>
  </si>
  <si>
    <t>Input District Code</t>
  </si>
  <si>
    <t>FLL</t>
  </si>
  <si>
    <t>FLL Jr.</t>
  </si>
  <si>
    <t>Program</t>
  </si>
  <si>
    <t>Input the Number of Teams (0, 1, 2, etc.) for each program</t>
  </si>
  <si>
    <t>Description</t>
  </si>
  <si>
    <t>Amount of Grant</t>
  </si>
  <si>
    <t>Amount of Match</t>
  </si>
  <si>
    <t>Rookie (1st year) FRC Team</t>
  </si>
  <si>
    <t>2nd Year FRC Team</t>
  </si>
  <si>
    <t>3rd Year FRC Team</t>
  </si>
  <si>
    <t>4th Year or older FRC Team</t>
  </si>
  <si>
    <t>Number of FRC Coach Stipends (one per school)</t>
  </si>
  <si>
    <t>Number of  FTC Teams (Rookies + Veterans)</t>
  </si>
  <si>
    <t>Number of FTC Coach Stipends
            (one per school)</t>
  </si>
  <si>
    <t>Number of  FLL Teams (Rookies + Veterans)</t>
  </si>
  <si>
    <t>Number of FLL Coach Stipends
            (one per school).</t>
  </si>
  <si>
    <t>Number of  FLL Jr. Team Grants (Rookies + Veterans)</t>
  </si>
  <si>
    <t>Number of FLL Jr. Coach Stipends
           (one per school).</t>
  </si>
  <si>
    <t>*The required match may be in the form of cash or the fair market value of in-kind donations from any of the 
following sources, including but not limited to: the school district, other grants, 
donations from corporate partnerships or individuals.</t>
  </si>
  <si>
    <t>Award Components</t>
  </si>
  <si>
    <t xml:space="preserve">Breakout </t>
  </si>
  <si>
    <t>Detail</t>
  </si>
  <si>
    <t>Amount</t>
  </si>
  <si>
    <t xml:space="preserve">Anticipated MDE Award </t>
  </si>
  <si>
    <t>Does Not Include Advancement Awards</t>
  </si>
  <si>
    <t>Team Support + Stipend</t>
  </si>
  <si>
    <t>FRC Team(s)</t>
  </si>
  <si>
    <t>Event Registration</t>
  </si>
  <si>
    <t>FRC team registration</t>
  </si>
  <si>
    <t>Supplies &amp; Materials</t>
  </si>
  <si>
    <t>Team supplies, materials, etc.</t>
  </si>
  <si>
    <t>Salaries</t>
  </si>
  <si>
    <t>Stipend for coach</t>
  </si>
  <si>
    <t>FRC Total:</t>
  </si>
  <si>
    <t>FTC Team(s)</t>
  </si>
  <si>
    <t>Team Registration</t>
  </si>
  <si>
    <t>FTC team registration</t>
  </si>
  <si>
    <t>FTC Total:</t>
  </si>
  <si>
    <t>FLL Team(s)</t>
  </si>
  <si>
    <t>FLL team registration</t>
  </si>
  <si>
    <t>FLL Total:</t>
  </si>
  <si>
    <t>FLL Jr. Team(s)</t>
  </si>
  <si>
    <t>FLL Jr. team registration</t>
  </si>
  <si>
    <t>FLL Jr. Total:</t>
  </si>
  <si>
    <t>25%  Match on Stipend</t>
  </si>
  <si>
    <t>One stipend per school per program</t>
  </si>
  <si>
    <t>School will pay FICA, etc. for               Coach on Stipend</t>
  </si>
  <si>
    <t>FRC Stipend</t>
  </si>
  <si>
    <t>Coach Stipend Match</t>
  </si>
  <si>
    <t>Benefits for coach stipend</t>
  </si>
  <si>
    <t>FTC Stipend</t>
  </si>
  <si>
    <t>FLL Stipend</t>
  </si>
  <si>
    <t>FLL Jr. Stipend</t>
  </si>
  <si>
    <t>50%  Match on Team Support</t>
  </si>
  <si>
    <t>FRC Team Match</t>
  </si>
  <si>
    <t>Other</t>
  </si>
  <si>
    <t>Travel Costs</t>
  </si>
  <si>
    <t>FTC Team Match</t>
  </si>
  <si>
    <t>FLL Team Match</t>
  </si>
  <si>
    <t>FLL Jr. Team Match</t>
  </si>
  <si>
    <r>
      <rPr>
        <b/>
        <sz val="10"/>
        <color rgb="FFFF0000"/>
        <rFont val="Arial"/>
        <family val="2"/>
      </rPr>
      <t>High School</t>
    </r>
    <r>
      <rPr>
        <sz val="10"/>
        <color rgb="FFFF0000"/>
        <rFont val="Arial"/>
        <family val="2"/>
      </rPr>
      <t xml:space="preserve">
</t>
    </r>
    <r>
      <rPr>
        <i/>
        <sz val="10"/>
        <color rgb="FF000000"/>
        <rFont val="Arial"/>
        <family val="2"/>
      </rPr>
      <t>FIRST</t>
    </r>
    <r>
      <rPr>
        <sz val="10"/>
        <color rgb="FF000000"/>
        <rFont val="Arial"/>
        <family val="2"/>
      </rPr>
      <t xml:space="preserve"> Robotics Competition (FRC)</t>
    </r>
  </si>
  <si>
    <r>
      <rPr>
        <b/>
        <sz val="10"/>
        <color rgb="FFFF0000"/>
        <rFont val="Arial"/>
        <family val="2"/>
      </rPr>
      <t>Middle School</t>
    </r>
    <r>
      <rPr>
        <sz val="10"/>
        <color rgb="FFFF0000"/>
        <rFont val="Arial"/>
        <family val="2"/>
      </rPr>
      <t xml:space="preserve">
</t>
    </r>
    <r>
      <rPr>
        <i/>
        <sz val="10"/>
        <color rgb="FF000000"/>
        <rFont val="Arial"/>
        <family val="2"/>
      </rPr>
      <t>FIRST</t>
    </r>
    <r>
      <rPr>
        <sz val="10"/>
        <color rgb="FF000000"/>
        <rFont val="Arial"/>
        <family val="2"/>
      </rPr>
      <t xml:space="preserve"> Tech Challenge 
(FTC)</t>
    </r>
  </si>
  <si>
    <r>
      <rPr>
        <b/>
        <sz val="10"/>
        <color rgb="FFFF0000"/>
        <rFont val="Arial"/>
        <family val="2"/>
      </rPr>
      <t>Upper Elementary</t>
    </r>
    <r>
      <rPr>
        <sz val="10"/>
        <color rgb="FFFF0000"/>
        <rFont val="Arial"/>
        <family val="2"/>
      </rPr>
      <t xml:space="preserve">
</t>
    </r>
    <r>
      <rPr>
        <i/>
        <sz val="10"/>
        <color rgb="FF000000"/>
        <rFont val="Arial"/>
        <family val="2"/>
      </rPr>
      <t xml:space="preserve">FIRST </t>
    </r>
    <r>
      <rPr>
        <sz val="10"/>
        <color rgb="FF000000"/>
        <rFont val="Arial"/>
        <family val="2"/>
      </rPr>
      <t>LEGO League 
(FLL)</t>
    </r>
  </si>
  <si>
    <r>
      <rPr>
        <b/>
        <sz val="10"/>
        <color rgb="FFFF0000"/>
        <rFont val="Arial"/>
        <family val="2"/>
      </rPr>
      <t>Kindergarten - Grade 3</t>
    </r>
    <r>
      <rPr>
        <sz val="10"/>
        <color rgb="FFFF0000"/>
        <rFont val="Arial"/>
        <family val="2"/>
      </rPr>
      <t xml:space="preserve">
</t>
    </r>
    <r>
      <rPr>
        <i/>
        <sz val="10"/>
        <color rgb="FFFF0000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 xml:space="preserve">FIRST </t>
    </r>
    <r>
      <rPr>
        <sz val="10"/>
        <color rgb="FF000000"/>
        <rFont val="Arial"/>
        <family val="2"/>
      </rPr>
      <t>LEGO League Jr.
 (FLL Jr.)</t>
    </r>
  </si>
  <si>
    <r>
      <t xml:space="preserve">2016-2017 </t>
    </r>
    <r>
      <rPr>
        <b/>
        <i/>
        <sz val="12"/>
        <rFont val="Arial"/>
        <family val="2"/>
      </rPr>
      <t>FIRST</t>
    </r>
    <r>
      <rPr>
        <b/>
        <sz val="12"/>
        <rFont val="Arial"/>
        <family val="2"/>
      </rPr>
      <t xml:space="preserve"> Robotics MDE Grant
Spending Plan Worksheet  </t>
    </r>
  </si>
  <si>
    <r>
      <t>2016-2017</t>
    </r>
    <r>
      <rPr>
        <b/>
        <i/>
        <sz val="12"/>
        <rFont val="Arial"/>
        <family val="2"/>
      </rPr>
      <t xml:space="preserve"> FIRST</t>
    </r>
    <r>
      <rPr>
        <b/>
        <sz val="12"/>
        <color rgb="FF000000"/>
        <rFont val="Arial"/>
        <family val="2"/>
      </rPr>
      <t xml:space="preserve"> Robotics MDE Grant
Spending Plan  </t>
    </r>
  </si>
  <si>
    <r>
      <t xml:space="preserve">Total District Budget
</t>
    </r>
    <r>
      <rPr>
        <sz val="9"/>
        <rFont val="Arial"/>
        <family val="2"/>
      </rPr>
      <t>Anticipated Awards + Matches</t>
    </r>
  </si>
  <si>
    <r>
      <t xml:space="preserve">INSTRUCTIONS:  
</t>
    </r>
    <r>
      <rPr>
        <sz val="10"/>
        <rFont val="Arial"/>
        <family val="2"/>
      </rPr>
      <t>1.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This is a single cumulative spending plan which should encompass all of the district's FIRST</t>
    </r>
    <r>
      <rPr>
        <sz val="10"/>
        <color rgb="FF000000"/>
        <rFont val="Arial"/>
        <family val="2"/>
      </rPr>
      <t xml:space="preserve"> teams - FRC, FTC, FLL, &amp; FLL Jr.  
2.   Input values in the YELLOW cells only.  In column B, input the total number of teams in the district applying for that particular grant.
3.   A sample cumulative Spending Plan will be generated on the 2nd tab "Generated Spending Plan" 
4.   An input error message will occur when a non-numeric value has been detected in the "Input the Number of Teams" column.</t>
    </r>
  </si>
  <si>
    <t>Notes</t>
  </si>
  <si>
    <t>Facility, equipment use, etc.</t>
  </si>
  <si>
    <t>Gas, hotel, etc.</t>
  </si>
  <si>
    <t>Yellow cells are editable (if needed). Bright yellow cells contain formulas. Modifying these cells will replace current contents/formulas.</t>
  </si>
  <si>
    <t>If editing the amounts in yellow cells, the amount in the Total field must be equal/greater than the amount beside it in this column.</t>
  </si>
  <si>
    <t>if editing cells E32 &amp; E33, their sum must equal or greater than the amount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</si>
</sst>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32" x14ac:knownFonts="1">
    <font>
      <sz val="10"/>
      <color rgb="FF00000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sz val="11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name val="Calibri"/>
      <family val="2"/>
    </font>
    <font>
      <b/>
      <sz val="14"/>
      <color rgb="FF000000"/>
      <name val="Calibri"/>
      <family val="2"/>
    </font>
    <font>
      <b/>
      <sz val="9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EF2F8"/>
        <bgColor rgb="FFEEF2F8"/>
      </patternFill>
    </fill>
    <fill>
      <patternFill patternType="solid">
        <fgColor rgb="FFE6EDF8"/>
        <bgColor rgb="FFE6EDF8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78FF56"/>
        <bgColor rgb="FF78FF5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FF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1"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5" fillId="0" borderId="4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3" fillId="0" borderId="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164" fontId="11" fillId="0" borderId="9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 applyProtection="1">
      <alignment horizontal="center" vertical="center" wrapText="1"/>
      <protection locked="0"/>
    </xf>
    <xf numFmtId="0" fontId="10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164" fontId="13" fillId="8" borderId="6" xfId="0" applyNumberFormat="1" applyFont="1" applyFill="1" applyBorder="1" applyAlignment="1" applyProtection="1">
      <alignment vertical="center"/>
      <protection locked="0"/>
    </xf>
    <xf numFmtId="164" fontId="13" fillId="9" borderId="4" xfId="0" applyNumberFormat="1" applyFont="1" applyFill="1" applyBorder="1" applyAlignment="1" applyProtection="1">
      <alignment vertical="center"/>
      <protection locked="0"/>
    </xf>
    <xf numFmtId="0" fontId="30" fillId="0" borderId="0" xfId="0" applyFont="1" applyBorder="1" applyAlignment="1" applyProtection="1">
      <alignment vertical="center"/>
      <protection locked="0"/>
    </xf>
    <xf numFmtId="164" fontId="13" fillId="8" borderId="4" xfId="0" applyNumberFormat="1" applyFont="1" applyFill="1" applyBorder="1" applyAlignment="1" applyProtection="1">
      <alignment vertical="center"/>
      <protection locked="0"/>
    </xf>
    <xf numFmtId="0" fontId="30" fillId="0" borderId="0" xfId="0" applyFont="1" applyAlignment="1" applyProtection="1">
      <alignment wrapText="1"/>
      <protection locked="0"/>
    </xf>
    <xf numFmtId="164" fontId="13" fillId="8" borderId="19" xfId="0" applyNumberFormat="1" applyFont="1" applyFill="1" applyBorder="1" applyAlignment="1" applyProtection="1">
      <alignment vertical="center"/>
      <protection locked="0"/>
    </xf>
    <xf numFmtId="0" fontId="30" fillId="0" borderId="0" xfId="0" applyFont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/>
    </xf>
    <xf numFmtId="0" fontId="6" fillId="4" borderId="5" xfId="0" applyFont="1" applyFill="1" applyBorder="1" applyAlignment="1" applyProtection="1">
      <alignment horizontal="center" wrapText="1"/>
    </xf>
    <xf numFmtId="164" fontId="6" fillId="4" borderId="5" xfId="0" applyNumberFormat="1" applyFont="1" applyFill="1" applyBorder="1" applyAlignment="1" applyProtection="1">
      <alignment horizontal="center" vertical="center"/>
    </xf>
    <xf numFmtId="164" fontId="6" fillId="4" borderId="4" xfId="0" applyNumberFormat="1" applyFont="1" applyFill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vertical="center"/>
    </xf>
    <xf numFmtId="0" fontId="13" fillId="0" borderId="4" xfId="0" applyFont="1" applyBorder="1" applyAlignment="1" applyProtection="1">
      <alignment horizontal="left" vertical="center" wrapText="1"/>
    </xf>
    <xf numFmtId="164" fontId="13" fillId="0" borderId="5" xfId="0" applyNumberFormat="1" applyFont="1" applyBorder="1" applyAlignment="1" applyProtection="1">
      <alignment vertical="center"/>
    </xf>
    <xf numFmtId="164" fontId="4" fillId="4" borderId="12" xfId="0" applyNumberFormat="1" applyFont="1" applyFill="1" applyBorder="1" applyAlignment="1" applyProtection="1">
      <alignment vertical="center"/>
    </xf>
    <xf numFmtId="0" fontId="13" fillId="0" borderId="5" xfId="0" applyFont="1" applyBorder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 wrapText="1"/>
    </xf>
    <xf numFmtId="164" fontId="13" fillId="0" borderId="4" xfId="0" applyNumberFormat="1" applyFont="1" applyBorder="1" applyAlignment="1" applyProtection="1">
      <alignment vertical="center"/>
    </xf>
    <xf numFmtId="164" fontId="4" fillId="4" borderId="4" xfId="0" applyNumberFormat="1" applyFont="1" applyFill="1" applyBorder="1" applyAlignment="1" applyProtection="1">
      <alignment vertical="center"/>
    </xf>
    <xf numFmtId="0" fontId="18" fillId="0" borderId="4" xfId="0" applyFont="1" applyBorder="1" applyAlignment="1" applyProtection="1">
      <alignment horizontal="center" vertical="center" wrapText="1"/>
    </xf>
    <xf numFmtId="164" fontId="13" fillId="0" borderId="4" xfId="0" applyNumberFormat="1" applyFont="1" applyBorder="1" applyAlignment="1" applyProtection="1">
      <alignment vertical="center" wrapText="1"/>
    </xf>
    <xf numFmtId="0" fontId="18" fillId="0" borderId="4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/>
    </xf>
    <xf numFmtId="164" fontId="13" fillId="0" borderId="4" xfId="0" applyNumberFormat="1" applyFont="1" applyBorder="1" applyProtection="1"/>
    <xf numFmtId="0" fontId="13" fillId="12" borderId="6" xfId="0" applyFont="1" applyFill="1" applyBorder="1" applyAlignment="1" applyProtection="1">
      <alignment vertical="center"/>
      <protection locked="0"/>
    </xf>
    <xf numFmtId="0" fontId="13" fillId="12" borderId="6" xfId="0" applyFont="1" applyFill="1" applyBorder="1" applyAlignment="1" applyProtection="1">
      <alignment horizontal="left" vertical="center" wrapText="1"/>
      <protection locked="0"/>
    </xf>
    <xf numFmtId="0" fontId="13" fillId="13" borderId="4" xfId="0" applyFont="1" applyFill="1" applyBorder="1" applyAlignment="1" applyProtection="1">
      <alignment vertical="center"/>
      <protection locked="0"/>
    </xf>
    <xf numFmtId="0" fontId="13" fillId="13" borderId="4" xfId="0" applyFont="1" applyFill="1" applyBorder="1" applyAlignment="1" applyProtection="1">
      <alignment horizontal="left" vertical="center" wrapText="1"/>
      <protection locked="0"/>
    </xf>
    <xf numFmtId="0" fontId="13" fillId="12" borderId="4" xfId="0" applyFont="1" applyFill="1" applyBorder="1" applyAlignment="1" applyProtection="1">
      <alignment vertical="center"/>
      <protection locked="0"/>
    </xf>
    <xf numFmtId="0" fontId="13" fillId="12" borderId="4" xfId="0" applyFont="1" applyFill="1" applyBorder="1" applyAlignment="1" applyProtection="1">
      <alignment horizontal="left" vertical="center" wrapText="1"/>
      <protection locked="0"/>
    </xf>
    <xf numFmtId="164" fontId="13" fillId="12" borderId="4" xfId="0" applyNumberFormat="1" applyFont="1" applyFill="1" applyBorder="1" applyAlignment="1" applyProtection="1">
      <alignment vertical="center"/>
      <protection locked="0"/>
    </xf>
    <xf numFmtId="164" fontId="13" fillId="12" borderId="4" xfId="0" applyNumberFormat="1" applyFont="1" applyFill="1" applyBorder="1" applyAlignment="1" applyProtection="1">
      <alignment vertical="center" wrapText="1"/>
      <protection locked="0"/>
    </xf>
    <xf numFmtId="164" fontId="13" fillId="12" borderId="4" xfId="0" applyNumberFormat="1" applyFont="1" applyFill="1" applyBorder="1" applyProtection="1">
      <protection locked="0"/>
    </xf>
    <xf numFmtId="164" fontId="13" fillId="12" borderId="4" xfId="0" applyNumberFormat="1" applyFont="1" applyFill="1" applyBorder="1" applyAlignment="1" applyProtection="1">
      <alignment wrapText="1"/>
      <protection locked="0"/>
    </xf>
    <xf numFmtId="0" fontId="6" fillId="4" borderId="17" xfId="0" applyFont="1" applyFill="1" applyBorder="1" applyAlignment="1" applyProtection="1">
      <alignment horizontal="center" wrapText="1"/>
    </xf>
    <xf numFmtId="164" fontId="6" fillId="4" borderId="17" xfId="0" applyNumberFormat="1" applyFont="1" applyFill="1" applyBorder="1" applyAlignment="1" applyProtection="1">
      <alignment horizontal="center"/>
    </xf>
    <xf numFmtId="0" fontId="0" fillId="0" borderId="25" xfId="0" applyFont="1" applyBorder="1" applyAlignment="1" applyProtection="1"/>
    <xf numFmtId="0" fontId="0" fillId="0" borderId="26" xfId="0" applyFont="1" applyBorder="1" applyAlignment="1" applyProtection="1"/>
    <xf numFmtId="164" fontId="2" fillId="0" borderId="28" xfId="0" applyNumberFormat="1" applyFont="1" applyBorder="1" applyAlignment="1" applyProtection="1">
      <alignment horizontal="center" vertical="center"/>
    </xf>
    <xf numFmtId="164" fontId="2" fillId="0" borderId="29" xfId="0" applyNumberFormat="1" applyFont="1" applyBorder="1" applyAlignment="1" applyProtection="1">
      <alignment horizontal="center" vertical="center"/>
    </xf>
    <xf numFmtId="0" fontId="31" fillId="0" borderId="25" xfId="0" applyFont="1" applyBorder="1" applyAlignment="1" applyProtection="1"/>
    <xf numFmtId="164" fontId="13" fillId="0" borderId="1" xfId="0" applyNumberFormat="1" applyFont="1" applyBorder="1" applyAlignment="1" applyProtection="1">
      <alignment vertical="center"/>
    </xf>
    <xf numFmtId="0" fontId="6" fillId="0" borderId="31" xfId="0" applyFont="1" applyBorder="1" applyAlignment="1" applyProtection="1"/>
    <xf numFmtId="0" fontId="6" fillId="0" borderId="32" xfId="0" applyFont="1" applyBorder="1" applyAlignment="1" applyProtection="1"/>
    <xf numFmtId="0" fontId="6" fillId="4" borderId="32" xfId="0" applyFont="1" applyFill="1" applyBorder="1" applyAlignment="1" applyProtection="1">
      <alignment horizontal="center" vertical="center" wrapText="1"/>
    </xf>
    <xf numFmtId="0" fontId="6" fillId="4" borderId="32" xfId="0" applyFont="1" applyFill="1" applyBorder="1" applyAlignment="1" applyProtection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3" fillId="0" borderId="6" xfId="0" applyFont="1" applyBorder="1"/>
    <xf numFmtId="0" fontId="5" fillId="5" borderId="1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6" fillId="9" borderId="33" xfId="0" applyFont="1" applyFill="1" applyBorder="1" applyAlignment="1" applyProtection="1">
      <alignment horizontal="center" vertical="center"/>
    </xf>
    <xf numFmtId="0" fontId="6" fillId="9" borderId="2" xfId="0" applyFont="1" applyFill="1" applyBorder="1" applyAlignment="1" applyProtection="1">
      <alignment horizontal="center" vertical="center"/>
    </xf>
    <xf numFmtId="0" fontId="6" fillId="9" borderId="20" xfId="0" applyFont="1" applyFill="1" applyBorder="1" applyAlignment="1" applyProtection="1">
      <alignment horizontal="center" vertical="center"/>
    </xf>
    <xf numFmtId="0" fontId="30" fillId="0" borderId="23" xfId="0" applyFont="1" applyBorder="1" applyAlignment="1" applyProtection="1">
      <alignment horizontal="center" vertical="center" wrapText="1"/>
    </xf>
    <xf numFmtId="0" fontId="30" fillId="0" borderId="21" xfId="0" applyFont="1" applyBorder="1" applyAlignment="1" applyProtection="1">
      <alignment horizontal="center" vertical="center" wrapText="1"/>
    </xf>
    <xf numFmtId="0" fontId="14" fillId="10" borderId="16" xfId="0" applyFont="1" applyFill="1" applyBorder="1" applyAlignment="1" applyProtection="1">
      <alignment horizontal="center" vertical="center"/>
    </xf>
    <xf numFmtId="0" fontId="3" fillId="11" borderId="17" xfId="0" applyFont="1" applyFill="1" applyBorder="1" applyProtection="1"/>
    <xf numFmtId="0" fontId="1" fillId="2" borderId="13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wrapText="1"/>
    </xf>
    <xf numFmtId="0" fontId="0" fillId="0" borderId="21" xfId="0" applyFont="1" applyBorder="1" applyAlignment="1" applyProtection="1">
      <alignment wrapText="1"/>
    </xf>
    <xf numFmtId="0" fontId="6" fillId="2" borderId="10" xfId="0" applyFont="1" applyFill="1" applyBorder="1" applyAlignment="1" applyProtection="1">
      <alignment horizontal="left"/>
    </xf>
    <xf numFmtId="0" fontId="28" fillId="0" borderId="11" xfId="0" applyFont="1" applyBorder="1" applyProtection="1"/>
    <xf numFmtId="0" fontId="28" fillId="0" borderId="22" xfId="0" applyFont="1" applyBorder="1" applyProtection="1"/>
    <xf numFmtId="0" fontId="6" fillId="2" borderId="1" xfId="0" applyFont="1" applyFill="1" applyBorder="1" applyAlignment="1" applyProtection="1">
      <alignment horizontal="left"/>
    </xf>
    <xf numFmtId="0" fontId="28" fillId="0" borderId="2" xfId="0" applyFont="1" applyBorder="1" applyProtection="1"/>
    <xf numFmtId="0" fontId="28" fillId="0" borderId="20" xfId="0" applyFont="1" applyBorder="1" applyProtection="1"/>
    <xf numFmtId="0" fontId="15" fillId="4" borderId="14" xfId="0" applyFont="1" applyFill="1" applyBorder="1" applyAlignment="1" applyProtection="1">
      <alignment horizontal="center" vertical="center" wrapText="1"/>
    </xf>
    <xf numFmtId="0" fontId="3" fillId="0" borderId="15" xfId="0" applyFont="1" applyBorder="1" applyProtection="1"/>
    <xf numFmtId="0" fontId="3" fillId="0" borderId="18" xfId="0" applyFont="1" applyBorder="1" applyProtection="1"/>
    <xf numFmtId="0" fontId="14" fillId="10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Protection="1"/>
    <xf numFmtId="0" fontId="6" fillId="4" borderId="13" xfId="0" applyFont="1" applyFill="1" applyBorder="1" applyAlignment="1" applyProtection="1">
      <alignment horizontal="center" vertical="center" wrapText="1"/>
    </xf>
    <xf numFmtId="0" fontId="3" fillId="0" borderId="13" xfId="0" applyFont="1" applyBorder="1" applyProtection="1"/>
    <xf numFmtId="0" fontId="14" fillId="10" borderId="34" xfId="0" applyFont="1" applyFill="1" applyBorder="1" applyAlignment="1" applyProtection="1">
      <alignment horizontal="center" vertical="center"/>
    </xf>
    <xf numFmtId="0" fontId="3" fillId="11" borderId="35" xfId="0" applyFont="1" applyFill="1" applyBorder="1" applyProtection="1"/>
    <xf numFmtId="0" fontId="14" fillId="10" borderId="7" xfId="0" applyFont="1" applyFill="1" applyBorder="1" applyAlignment="1" applyProtection="1">
      <alignment horizontal="center" vertical="center" wrapText="1"/>
    </xf>
    <xf numFmtId="0" fontId="14" fillId="10" borderId="5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3" fillId="0" borderId="7" xfId="0" applyFont="1" applyBorder="1" applyProtection="1"/>
    <xf numFmtId="0" fontId="3" fillId="0" borderId="6" xfId="0" applyFont="1" applyBorder="1" applyProtection="1"/>
    <xf numFmtId="0" fontId="30" fillId="0" borderId="24" xfId="0" applyFont="1" applyBorder="1" applyAlignment="1" applyProtection="1">
      <alignment horizontal="center" wrapText="1"/>
    </xf>
    <xf numFmtId="0" fontId="30" fillId="0" borderId="27" xfId="0" applyFont="1" applyBorder="1" applyAlignment="1" applyProtection="1">
      <alignment horizontal="center" wrapText="1"/>
    </xf>
    <xf numFmtId="164" fontId="2" fillId="0" borderId="30" xfId="0" applyNumberFormat="1" applyFont="1" applyBorder="1" applyAlignment="1" applyProtection="1">
      <alignment horizontal="center" vertical="center"/>
    </xf>
    <xf numFmtId="164" fontId="2" fillId="0" borderId="27" xfId="0" applyNumberFormat="1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right"/>
    </xf>
    <xf numFmtId="0" fontId="3" fillId="0" borderId="34" xfId="0" applyFont="1" applyBorder="1" applyProtection="1"/>
    <xf numFmtId="0" fontId="3" fillId="0" borderId="35" xfId="0" applyFont="1" applyBorder="1" applyProtection="1"/>
    <xf numFmtId="164" fontId="16" fillId="0" borderId="36" xfId="0" applyNumberFormat="1" applyFont="1" applyBorder="1" applyAlignment="1" applyProtection="1">
      <alignment horizontal="center" vertical="center" wrapText="1"/>
    </xf>
    <xf numFmtId="0" fontId="16" fillId="2" borderId="13" xfId="0" applyFont="1" applyFill="1" applyBorder="1" applyAlignment="1" applyProtection="1">
      <alignment horizontal="center" vertical="center" wrapText="1"/>
    </xf>
    <xf numFmtId="165" fontId="4" fillId="2" borderId="5" xfId="0" applyNumberFormat="1" applyFont="1" applyFill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164" fontId="13" fillId="4" borderId="1" xfId="0" applyNumberFormat="1" applyFont="1" applyFill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164" fontId="4" fillId="4" borderId="1" xfId="0" applyNumberFormat="1" applyFont="1" applyFill="1" applyBorder="1" applyAlignment="1" applyProtection="1">
      <alignment horizontal="right" vertical="center"/>
    </xf>
    <xf numFmtId="0" fontId="3" fillId="0" borderId="3" xfId="0" applyFont="1" applyBorder="1" applyAlignment="1" applyProtection="1">
      <alignment vertical="center"/>
    </xf>
    <xf numFmtId="164" fontId="17" fillId="4" borderId="1" xfId="0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right" vertical="center"/>
    </xf>
  </cellXfs>
  <cellStyles count="1">
    <cellStyle name="Normal" xfId="0" builtinId="0"/>
  </cellStyles>
  <dxfs count="7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pane xSplit="505" topLeftCell="SM1" activePane="topRight" state="frozen"/>
      <selection pane="topRight" activeCell="B3" sqref="B3:E3"/>
    </sheetView>
  </sheetViews>
  <sheetFormatPr defaultColWidth="14.42578125" defaultRowHeight="15.75" customHeight="1" x14ac:dyDescent="0.2"/>
  <cols>
    <col min="1" max="1" width="27.140625" customWidth="1"/>
    <col min="2" max="2" width="20" customWidth="1"/>
    <col min="3" max="3" width="48.28515625" customWidth="1"/>
    <col min="4" max="4" width="16.5703125" customWidth="1"/>
    <col min="5" max="5" width="15.42578125" customWidth="1"/>
  </cols>
  <sheetData>
    <row r="1" spans="1:5" ht="36.75" customHeight="1" x14ac:dyDescent="0.2">
      <c r="A1" s="78" t="s">
        <v>74</v>
      </c>
      <c r="B1" s="79"/>
      <c r="C1" s="79"/>
      <c r="D1" s="79"/>
      <c r="E1" s="79"/>
    </row>
    <row r="2" spans="1:5" ht="82.5" customHeight="1" x14ac:dyDescent="0.2">
      <c r="A2" s="77" t="s">
        <v>77</v>
      </c>
      <c r="B2" s="72"/>
      <c r="C2" s="72"/>
      <c r="D2" s="72"/>
      <c r="E2" s="73"/>
    </row>
    <row r="3" spans="1:5" ht="27" customHeight="1" x14ac:dyDescent="0.2">
      <c r="A3" s="3" t="s">
        <v>1</v>
      </c>
      <c r="B3" s="81" t="s">
        <v>4</v>
      </c>
      <c r="C3" s="82"/>
      <c r="D3" s="82"/>
      <c r="E3" s="83"/>
    </row>
    <row r="4" spans="1:5" ht="22.5" customHeight="1" x14ac:dyDescent="0.2">
      <c r="A4" s="3" t="s">
        <v>5</v>
      </c>
      <c r="B4" s="81" t="s">
        <v>9</v>
      </c>
      <c r="C4" s="82"/>
      <c r="D4" s="82"/>
      <c r="E4" s="83"/>
    </row>
    <row r="5" spans="1:5" ht="7.5" customHeight="1" x14ac:dyDescent="0.2">
      <c r="A5" s="4"/>
      <c r="B5" s="5"/>
      <c r="C5" s="6"/>
      <c r="D5" s="6"/>
      <c r="E5" s="5"/>
    </row>
    <row r="6" spans="1:5" ht="38.25" x14ac:dyDescent="0.2">
      <c r="A6" s="7" t="s">
        <v>12</v>
      </c>
      <c r="B6" s="8" t="s">
        <v>13</v>
      </c>
      <c r="C6" s="7" t="s">
        <v>14</v>
      </c>
      <c r="D6" s="9" t="s">
        <v>15</v>
      </c>
      <c r="E6" s="9" t="s">
        <v>16</v>
      </c>
    </row>
    <row r="7" spans="1:5" ht="14.25" x14ac:dyDescent="0.2">
      <c r="A7" s="76" t="s">
        <v>70</v>
      </c>
      <c r="B7" s="21">
        <v>0</v>
      </c>
      <c r="C7" s="10" t="s">
        <v>17</v>
      </c>
      <c r="D7" s="11">
        <v>7500</v>
      </c>
      <c r="E7" s="12">
        <f>(D7*0.5)</f>
        <v>3750</v>
      </c>
    </row>
    <row r="8" spans="1:5" ht="14.25" x14ac:dyDescent="0.2">
      <c r="A8" s="75"/>
      <c r="B8" s="21">
        <v>0</v>
      </c>
      <c r="C8" s="13" t="s">
        <v>18</v>
      </c>
      <c r="D8" s="11">
        <v>5000</v>
      </c>
      <c r="E8" s="12">
        <f>(D8*0.5)</f>
        <v>2500</v>
      </c>
    </row>
    <row r="9" spans="1:5" ht="14.25" x14ac:dyDescent="0.2">
      <c r="A9" s="75"/>
      <c r="B9" s="21">
        <v>0</v>
      </c>
      <c r="C9" s="13" t="s">
        <v>19</v>
      </c>
      <c r="D9" s="11">
        <v>2000</v>
      </c>
      <c r="E9" s="12">
        <f>(D9*0.5)</f>
        <v>1000</v>
      </c>
    </row>
    <row r="10" spans="1:5" ht="14.25" x14ac:dyDescent="0.2">
      <c r="A10" s="75"/>
      <c r="B10" s="21">
        <v>0</v>
      </c>
      <c r="C10" s="13" t="s">
        <v>20</v>
      </c>
      <c r="D10" s="11">
        <v>1000</v>
      </c>
      <c r="E10" s="12">
        <f>(D10*0.5)</f>
        <v>500</v>
      </c>
    </row>
    <row r="11" spans="1:5" ht="18" customHeight="1" x14ac:dyDescent="0.2">
      <c r="A11" s="75"/>
      <c r="B11" s="21">
        <v>0</v>
      </c>
      <c r="C11" s="14" t="s">
        <v>21</v>
      </c>
      <c r="D11" s="11">
        <v>1500</v>
      </c>
      <c r="E11" s="12">
        <f>(D11*0.25)</f>
        <v>375</v>
      </c>
    </row>
    <row r="12" spans="1:5" ht="8.25" customHeight="1" x14ac:dyDescent="0.2">
      <c r="A12" s="4"/>
      <c r="B12" s="5"/>
      <c r="C12" s="6"/>
      <c r="D12" s="6"/>
      <c r="E12" s="5"/>
    </row>
    <row r="13" spans="1:5" ht="23.25" customHeight="1" x14ac:dyDescent="0.2">
      <c r="A13" s="74" t="s">
        <v>71</v>
      </c>
      <c r="B13" s="22">
        <v>0</v>
      </c>
      <c r="C13" s="15" t="s">
        <v>22</v>
      </c>
      <c r="D13" s="16">
        <v>300</v>
      </c>
      <c r="E13" s="12">
        <f>(D13*0.5)</f>
        <v>150</v>
      </c>
    </row>
    <row r="14" spans="1:5" ht="24.75" customHeight="1" x14ac:dyDescent="0.2">
      <c r="A14" s="75"/>
      <c r="B14" s="22">
        <v>0</v>
      </c>
      <c r="C14" s="14" t="s">
        <v>23</v>
      </c>
      <c r="D14" s="16">
        <v>1500</v>
      </c>
      <c r="E14" s="12">
        <f>(D14*0.25)</f>
        <v>375</v>
      </c>
    </row>
    <row r="15" spans="1:5" ht="8.25" customHeight="1" x14ac:dyDescent="0.2">
      <c r="A15" s="4"/>
      <c r="B15" s="5"/>
      <c r="C15" s="6"/>
      <c r="D15" s="6"/>
      <c r="E15" s="5"/>
    </row>
    <row r="16" spans="1:5" ht="23.25" customHeight="1" x14ac:dyDescent="0.2">
      <c r="A16" s="74" t="s">
        <v>72</v>
      </c>
      <c r="B16" s="21">
        <v>0</v>
      </c>
      <c r="C16" s="17" t="s">
        <v>24</v>
      </c>
      <c r="D16" s="18">
        <v>200</v>
      </c>
      <c r="E16" s="19">
        <f>(D16*0.5)</f>
        <v>100</v>
      </c>
    </row>
    <row r="17" spans="1:5" ht="27.75" customHeight="1" x14ac:dyDescent="0.2">
      <c r="A17" s="75"/>
      <c r="B17" s="21">
        <v>0</v>
      </c>
      <c r="C17" s="20" t="s">
        <v>25</v>
      </c>
      <c r="D17" s="18">
        <v>1500</v>
      </c>
      <c r="E17" s="19">
        <f>(D17*0.25)</f>
        <v>375</v>
      </c>
    </row>
    <row r="18" spans="1:5" ht="8.25" customHeight="1" x14ac:dyDescent="0.2">
      <c r="A18" s="4"/>
      <c r="B18" s="5"/>
      <c r="C18" s="5"/>
      <c r="D18" s="6"/>
      <c r="E18" s="5"/>
    </row>
    <row r="19" spans="1:5" ht="30" customHeight="1" x14ac:dyDescent="0.2">
      <c r="A19" s="74" t="s">
        <v>73</v>
      </c>
      <c r="B19" s="21">
        <v>0</v>
      </c>
      <c r="C19" s="17" t="s">
        <v>26</v>
      </c>
      <c r="D19" s="18">
        <v>100</v>
      </c>
      <c r="E19" s="19">
        <f>(D19*0.5)</f>
        <v>50</v>
      </c>
    </row>
    <row r="20" spans="1:5" ht="28.5" customHeight="1" x14ac:dyDescent="0.2">
      <c r="A20" s="80"/>
      <c r="B20" s="21">
        <v>0</v>
      </c>
      <c r="C20" s="20" t="s">
        <v>27</v>
      </c>
      <c r="D20" s="18">
        <v>1500</v>
      </c>
      <c r="E20" s="19">
        <f>(D20*0.25)</f>
        <v>375</v>
      </c>
    </row>
    <row r="21" spans="1:5" ht="50.25" customHeight="1" x14ac:dyDescent="0.2">
      <c r="A21" s="71" t="s">
        <v>28</v>
      </c>
      <c r="B21" s="72"/>
      <c r="C21" s="72"/>
      <c r="D21" s="72"/>
      <c r="E21" s="73"/>
    </row>
  </sheetData>
  <sheetProtection sheet="1" objects="1" scenarios="1" selectLockedCells="1"/>
  <protectedRanges>
    <protectedRange sqref="B3 B4 B7 B8 B9 B10 B11 B13 B14 B16 B17 B19 B20" name="Input Numbers"/>
  </protectedRanges>
  <mergeCells count="9">
    <mergeCell ref="A21:E21"/>
    <mergeCell ref="A13:A14"/>
    <mergeCell ref="A7:A11"/>
    <mergeCell ref="A2:E2"/>
    <mergeCell ref="A1:E1"/>
    <mergeCell ref="A16:A17"/>
    <mergeCell ref="A19:A20"/>
    <mergeCell ref="B4:E4"/>
    <mergeCell ref="B3:E3"/>
  </mergeCells>
  <conditionalFormatting sqref="E15">
    <cfRule type="notContainsBlanks" dxfId="6" priority="1">
      <formula>LEN(TRIM(E15))&gt;0</formula>
    </cfRule>
  </conditionalFormatting>
  <conditionalFormatting sqref="B7:B11 B13:B14 B16:B17 B19:B20">
    <cfRule type="cellIs" dxfId="5" priority="2" operator="notBetween">
      <formula>0</formula>
      <formula>200</formula>
    </cfRule>
  </conditionalFormatting>
  <dataValidations count="1">
    <dataValidation type="whole" allowBlank="1" showInputMessage="1" showErrorMessage="1" errorTitle="Non Numeric Value Detected" error="Input a whole number between 0-100" sqref="B7:B11 B13:B14 B16:B17 B19:B20">
      <formula1>0</formula1>
      <formula2>100</formula2>
    </dataValidation>
  </dataValidations>
  <pageMargins left="0.3" right="0.3" top="0.25" bottom="0.25" header="0" footer="0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Normal="100" workbookViewId="0">
      <pane xSplit="6" topLeftCell="G1" activePane="topRight" state="frozen"/>
      <selection pane="topRight" activeCell="C11" sqref="C11"/>
    </sheetView>
  </sheetViews>
  <sheetFormatPr defaultColWidth="14.42578125" defaultRowHeight="15.75" customHeight="1" x14ac:dyDescent="0.2"/>
  <cols>
    <col min="1" max="1" width="31.42578125" style="23" customWidth="1"/>
    <col min="2" max="2" width="19.42578125" style="23" customWidth="1"/>
    <col min="3" max="3" width="22.85546875" style="23" customWidth="1"/>
    <col min="4" max="4" width="24.5703125" style="23" customWidth="1"/>
    <col min="5" max="5" width="23.7109375" style="23" customWidth="1"/>
    <col min="6" max="6" width="24" style="23" customWidth="1"/>
    <col min="7" max="7" width="14.42578125" style="23" customWidth="1"/>
    <col min="8" max="16384" width="14.42578125" style="23"/>
  </cols>
  <sheetData>
    <row r="1" spans="1:8" ht="40.5" customHeight="1" x14ac:dyDescent="0.2">
      <c r="A1" s="91" t="s">
        <v>75</v>
      </c>
      <c r="B1" s="92"/>
      <c r="C1" s="92"/>
      <c r="D1" s="92"/>
      <c r="E1" s="92"/>
      <c r="F1" s="93"/>
    </row>
    <row r="2" spans="1:8" x14ac:dyDescent="0.25">
      <c r="A2" s="67" t="s">
        <v>1</v>
      </c>
      <c r="B2" s="94" t="str">
        <f>'Spending Plan Input Form'!B3</f>
        <v>Input District Name</v>
      </c>
      <c r="C2" s="95"/>
      <c r="D2" s="95"/>
      <c r="E2" s="95"/>
      <c r="F2" s="96"/>
    </row>
    <row r="3" spans="1:8" x14ac:dyDescent="0.25">
      <c r="A3" s="68" t="s">
        <v>5</v>
      </c>
      <c r="B3" s="97" t="str">
        <f>'Spending Plan Input Form'!B4</f>
        <v>Input District Code</v>
      </c>
      <c r="C3" s="98"/>
      <c r="D3" s="98"/>
      <c r="E3" s="98"/>
      <c r="F3" s="99"/>
    </row>
    <row r="4" spans="1:8" x14ac:dyDescent="0.25">
      <c r="A4" s="105" t="s">
        <v>76</v>
      </c>
      <c r="B4" s="32" t="s">
        <v>6</v>
      </c>
      <c r="C4" s="32" t="s">
        <v>7</v>
      </c>
      <c r="D4" s="33" t="s">
        <v>8</v>
      </c>
      <c r="E4" s="33" t="s">
        <v>10</v>
      </c>
      <c r="F4" s="59" t="s">
        <v>11</v>
      </c>
    </row>
    <row r="5" spans="1:8" ht="24.75" customHeight="1" x14ac:dyDescent="0.25">
      <c r="A5" s="106"/>
      <c r="B5" s="34">
        <f>SUM(C5:F5)</f>
        <v>0</v>
      </c>
      <c r="C5" s="34">
        <f>(E13+E27+E32+E33)</f>
        <v>0</v>
      </c>
      <c r="D5" s="34">
        <f>(E17+E28+E34)</f>
        <v>0</v>
      </c>
      <c r="E5" s="34">
        <f>(E21+E29+E35)</f>
        <v>0</v>
      </c>
      <c r="F5" s="60">
        <f>(E25+E30+E36)</f>
        <v>0</v>
      </c>
    </row>
    <row r="6" spans="1:8" x14ac:dyDescent="0.2">
      <c r="A6" s="84" t="s">
        <v>81</v>
      </c>
      <c r="B6" s="85"/>
      <c r="C6" s="85"/>
      <c r="D6" s="85"/>
      <c r="E6" s="85"/>
      <c r="F6" s="86"/>
    </row>
    <row r="7" spans="1:8" ht="12.75" x14ac:dyDescent="0.2">
      <c r="A7" s="107" t="s">
        <v>29</v>
      </c>
      <c r="B7" s="109" t="s">
        <v>30</v>
      </c>
      <c r="C7" s="103" t="s">
        <v>31</v>
      </c>
      <c r="D7" s="110" t="s">
        <v>14</v>
      </c>
      <c r="E7" s="89" t="s">
        <v>32</v>
      </c>
      <c r="F7" s="89" t="s">
        <v>78</v>
      </c>
    </row>
    <row r="8" spans="1:8" ht="6.75" customHeight="1" x14ac:dyDescent="0.2">
      <c r="A8" s="108"/>
      <c r="B8" s="104"/>
      <c r="C8" s="104"/>
      <c r="D8" s="104"/>
      <c r="E8" s="90"/>
      <c r="F8" s="90"/>
      <c r="H8" s="24"/>
    </row>
    <row r="9" spans="1:8" ht="19.5" customHeight="1" x14ac:dyDescent="0.2">
      <c r="A9" s="69" t="s">
        <v>33</v>
      </c>
      <c r="B9" s="35">
        <f>(E13+E17+E21+E25)</f>
        <v>0</v>
      </c>
      <c r="C9" s="100" t="s">
        <v>34</v>
      </c>
      <c r="D9" s="101"/>
      <c r="E9" s="102"/>
      <c r="F9" s="87" t="s">
        <v>82</v>
      </c>
    </row>
    <row r="10" spans="1:8" ht="15" customHeight="1" x14ac:dyDescent="0.2">
      <c r="A10" s="122" t="s">
        <v>35</v>
      </c>
      <c r="B10" s="111" t="s">
        <v>36</v>
      </c>
      <c r="C10" s="49" t="s">
        <v>37</v>
      </c>
      <c r="D10" s="50" t="s">
        <v>38</v>
      </c>
      <c r="E10" s="25">
        <f>(('Spending Plan Input Form'!B7*6000)+('Spending Plan Input Form'!B8*5000)+('Spending Plan Input Form'!B9*2000)+('Spending Plan Input Form'!B10*1000))</f>
        <v>0</v>
      </c>
      <c r="F10" s="88"/>
    </row>
    <row r="11" spans="1:8" ht="15" customHeight="1" x14ac:dyDescent="0.2">
      <c r="A11" s="106"/>
      <c r="B11" s="112"/>
      <c r="C11" s="51" t="s">
        <v>39</v>
      </c>
      <c r="D11" s="52" t="s">
        <v>40</v>
      </c>
      <c r="E11" s="26">
        <f>('Spending Plan Input Form'!B7*1500)</f>
        <v>0</v>
      </c>
      <c r="F11" s="88"/>
      <c r="G11" s="27"/>
    </row>
    <row r="12" spans="1:8" ht="15" customHeight="1" x14ac:dyDescent="0.2">
      <c r="A12" s="106"/>
      <c r="B12" s="112"/>
      <c r="C12" s="36" t="s">
        <v>41</v>
      </c>
      <c r="D12" s="37" t="s">
        <v>42</v>
      </c>
      <c r="E12" s="38">
        <f>('Spending Plan Input Form'!B11*'Spending Plan Input Form'!D11)</f>
        <v>0</v>
      </c>
      <c r="F12" s="88"/>
      <c r="G12" s="27"/>
    </row>
    <row r="13" spans="1:8" ht="15" customHeight="1" x14ac:dyDescent="0.2">
      <c r="A13" s="106"/>
      <c r="B13" s="113"/>
      <c r="C13" s="130" t="s">
        <v>43</v>
      </c>
      <c r="D13" s="126"/>
      <c r="E13" s="39">
        <f>SUM(E10:E12)</f>
        <v>0</v>
      </c>
      <c r="F13" s="63">
        <f>('Spending Plan Input Form'!B7*'Spending Plan Input Form'!D7)+('Spending Plan Input Form'!B8*'Spending Plan Input Form'!D8)+('Spending Plan Input Form'!B9*'Spending Plan Input Form'!D9)+('Spending Plan Input Form'!B10*'Spending Plan Input Form'!D10)+('Spending Plan Input Form'!B11*'Spending Plan Input Form'!D11)</f>
        <v>0</v>
      </c>
      <c r="G13" s="27"/>
    </row>
    <row r="14" spans="1:8" ht="15" customHeight="1" x14ac:dyDescent="0.2">
      <c r="A14" s="106"/>
      <c r="B14" s="123" t="s">
        <v>44</v>
      </c>
      <c r="C14" s="53" t="s">
        <v>45</v>
      </c>
      <c r="D14" s="54" t="s">
        <v>46</v>
      </c>
      <c r="E14" s="25">
        <f>('Spending Plan Input Form'!B13*275)</f>
        <v>0</v>
      </c>
      <c r="F14" s="61"/>
      <c r="G14" s="27"/>
    </row>
    <row r="15" spans="1:8" ht="15" customHeight="1" x14ac:dyDescent="0.2">
      <c r="A15" s="106"/>
      <c r="B15" s="112"/>
      <c r="C15" s="51" t="s">
        <v>39</v>
      </c>
      <c r="D15" s="52" t="s">
        <v>40</v>
      </c>
      <c r="E15" s="26">
        <f>('Spending Plan Input Form'!B13*25)</f>
        <v>0</v>
      </c>
      <c r="F15" s="61"/>
    </row>
    <row r="16" spans="1:8" ht="15" customHeight="1" x14ac:dyDescent="0.2">
      <c r="A16" s="106"/>
      <c r="B16" s="112"/>
      <c r="C16" s="40" t="s">
        <v>41</v>
      </c>
      <c r="D16" s="41" t="s">
        <v>42</v>
      </c>
      <c r="E16" s="42">
        <f>('Spending Plan Input Form'!B14*'Spending Plan Input Form'!D14)</f>
        <v>0</v>
      </c>
      <c r="F16" s="61"/>
    </row>
    <row r="17" spans="1:8" ht="15" customHeight="1" x14ac:dyDescent="0.2">
      <c r="A17" s="106"/>
      <c r="B17" s="113"/>
      <c r="C17" s="127" t="s">
        <v>47</v>
      </c>
      <c r="D17" s="128"/>
      <c r="E17" s="39">
        <f>SUM(E14:E16)</f>
        <v>0</v>
      </c>
      <c r="F17" s="63">
        <f>('Spending Plan Input Form'!B13*'Spending Plan Input Form'!D13)+('Spending Plan Input Form'!B14*'Spending Plan Input Form'!D14)</f>
        <v>0</v>
      </c>
      <c r="H17" s="24"/>
    </row>
    <row r="18" spans="1:8" ht="15" customHeight="1" x14ac:dyDescent="0.2">
      <c r="A18" s="106"/>
      <c r="B18" s="123" t="s">
        <v>48</v>
      </c>
      <c r="C18" s="53" t="s">
        <v>45</v>
      </c>
      <c r="D18" s="54" t="s">
        <v>49</v>
      </c>
      <c r="E18" s="28">
        <f>('Spending Plan Input Form'!B16*200)</f>
        <v>0</v>
      </c>
      <c r="F18" s="61"/>
    </row>
    <row r="19" spans="1:8" ht="15" customHeight="1" x14ac:dyDescent="0.2">
      <c r="A19" s="106"/>
      <c r="B19" s="112"/>
      <c r="C19" s="51" t="s">
        <v>39</v>
      </c>
      <c r="D19" s="52" t="s">
        <v>40</v>
      </c>
      <c r="E19" s="26">
        <f>('Spending Plan Input Form'!B16*0)</f>
        <v>0</v>
      </c>
      <c r="F19" s="61"/>
    </row>
    <row r="20" spans="1:8" ht="15" customHeight="1" x14ac:dyDescent="0.2">
      <c r="A20" s="106"/>
      <c r="B20" s="112"/>
      <c r="C20" s="40" t="s">
        <v>41</v>
      </c>
      <c r="D20" s="41" t="s">
        <v>42</v>
      </c>
      <c r="E20" s="42">
        <f>('Spending Plan Input Form'!B17*'Spending Plan Input Form'!D17)</f>
        <v>0</v>
      </c>
      <c r="F20" s="61"/>
    </row>
    <row r="21" spans="1:8" ht="15" customHeight="1" x14ac:dyDescent="0.2">
      <c r="A21" s="106"/>
      <c r="B21" s="112"/>
      <c r="C21" s="127" t="s">
        <v>50</v>
      </c>
      <c r="D21" s="128"/>
      <c r="E21" s="43">
        <f>SUM(E18:E20)</f>
        <v>0</v>
      </c>
      <c r="F21" s="64">
        <f>('Spending Plan Input Form'!B16*'Spending Plan Input Form'!D16)+('Spending Plan Input Form'!B17*'Spending Plan Input Form'!D17)</f>
        <v>0</v>
      </c>
    </row>
    <row r="22" spans="1:8" ht="15" customHeight="1" x14ac:dyDescent="0.2">
      <c r="A22" s="106"/>
      <c r="B22" s="123" t="s">
        <v>51</v>
      </c>
      <c r="C22" s="53" t="s">
        <v>45</v>
      </c>
      <c r="D22" s="54" t="s">
        <v>52</v>
      </c>
      <c r="E22" s="28">
        <f>('Spending Plan Input Form'!B19*100)</f>
        <v>0</v>
      </c>
      <c r="F22" s="61"/>
    </row>
    <row r="23" spans="1:8" ht="15" customHeight="1" x14ac:dyDescent="0.2">
      <c r="A23" s="106"/>
      <c r="B23" s="112"/>
      <c r="C23" s="51" t="s">
        <v>39</v>
      </c>
      <c r="D23" s="52" t="s">
        <v>40</v>
      </c>
      <c r="E23" s="26">
        <f>('Spending Plan Input Form'!B19*0)</f>
        <v>0</v>
      </c>
      <c r="F23" s="61"/>
    </row>
    <row r="24" spans="1:8" ht="15" customHeight="1" x14ac:dyDescent="0.2">
      <c r="A24" s="106"/>
      <c r="B24" s="112"/>
      <c r="C24" s="40" t="s">
        <v>41</v>
      </c>
      <c r="D24" s="41" t="s">
        <v>42</v>
      </c>
      <c r="E24" s="42">
        <f>('Spending Plan Input Form'!B20*'Spending Plan Input Form'!D20)</f>
        <v>0</v>
      </c>
      <c r="F24" s="61"/>
    </row>
    <row r="25" spans="1:8" ht="15" customHeight="1" x14ac:dyDescent="0.2">
      <c r="A25" s="106"/>
      <c r="B25" s="112"/>
      <c r="C25" s="127" t="s">
        <v>53</v>
      </c>
      <c r="D25" s="128"/>
      <c r="E25" s="43">
        <f>SUM(E22:E24)</f>
        <v>0</v>
      </c>
      <c r="F25" s="64">
        <f>('Spending Plan Input Form'!B19*'Spending Plan Input Form'!D19)+('Spending Plan Input Form'!B20*'Spending Plan Input Form'!D20)</f>
        <v>0</v>
      </c>
    </row>
    <row r="26" spans="1:8" ht="15" customHeight="1" x14ac:dyDescent="0.2">
      <c r="A26" s="70" t="s">
        <v>54</v>
      </c>
      <c r="B26" s="35">
        <f>SUM(E27:E30)</f>
        <v>0</v>
      </c>
      <c r="C26" s="129" t="s">
        <v>55</v>
      </c>
      <c r="D26" s="126"/>
      <c r="E26" s="128"/>
      <c r="F26" s="61"/>
    </row>
    <row r="27" spans="1:8" ht="15" customHeight="1" x14ac:dyDescent="0.2">
      <c r="A27" s="121" t="s">
        <v>56</v>
      </c>
      <c r="B27" s="44" t="s">
        <v>57</v>
      </c>
      <c r="C27" s="42" t="s">
        <v>58</v>
      </c>
      <c r="D27" s="45" t="s">
        <v>59</v>
      </c>
      <c r="E27" s="42">
        <f>('Spending Plan Input Form'!B11*'Spending Plan Input Form'!E11)</f>
        <v>0</v>
      </c>
      <c r="F27" s="61"/>
    </row>
    <row r="28" spans="1:8" ht="15" customHeight="1" x14ac:dyDescent="0.2">
      <c r="A28" s="119"/>
      <c r="B28" s="44" t="s">
        <v>60</v>
      </c>
      <c r="C28" s="42" t="s">
        <v>58</v>
      </c>
      <c r="D28" s="45" t="s">
        <v>59</v>
      </c>
      <c r="E28" s="42">
        <f>('Spending Plan Input Form'!B14*'Spending Plan Input Form'!E14)</f>
        <v>0</v>
      </c>
      <c r="F28" s="65"/>
    </row>
    <row r="29" spans="1:8" ht="15" customHeight="1" x14ac:dyDescent="0.2">
      <c r="A29" s="119"/>
      <c r="B29" s="44" t="s">
        <v>61</v>
      </c>
      <c r="C29" s="42" t="s">
        <v>58</v>
      </c>
      <c r="D29" s="45" t="s">
        <v>59</v>
      </c>
      <c r="E29" s="66">
        <f>('Spending Plan Input Form'!B17*'Spending Plan Input Form'!E17)</f>
        <v>0</v>
      </c>
      <c r="F29" s="114" t="s">
        <v>83</v>
      </c>
    </row>
    <row r="30" spans="1:8" ht="15" customHeight="1" x14ac:dyDescent="0.2">
      <c r="A30" s="120"/>
      <c r="B30" s="44" t="s">
        <v>62</v>
      </c>
      <c r="C30" s="42" t="s">
        <v>58</v>
      </c>
      <c r="D30" s="45" t="s">
        <v>59</v>
      </c>
      <c r="E30" s="66">
        <f>('Spending Plan Input Form'!B20*'Spending Plan Input Form'!E20)</f>
        <v>0</v>
      </c>
      <c r="F30" s="114"/>
      <c r="G30" s="29"/>
    </row>
    <row r="31" spans="1:8" ht="15" customHeight="1" x14ac:dyDescent="0.2">
      <c r="A31" s="70" t="s">
        <v>63</v>
      </c>
      <c r="B31" s="35">
        <f>SUM(E32:E36)</f>
        <v>0</v>
      </c>
      <c r="C31" s="125"/>
      <c r="D31" s="126"/>
      <c r="E31" s="126"/>
      <c r="F31" s="115"/>
      <c r="G31" s="29"/>
    </row>
    <row r="32" spans="1:8" ht="15" customHeight="1" x14ac:dyDescent="0.2">
      <c r="A32" s="118"/>
      <c r="B32" s="124" t="s">
        <v>64</v>
      </c>
      <c r="C32" s="55" t="s">
        <v>65</v>
      </c>
      <c r="D32" s="56" t="s">
        <v>79</v>
      </c>
      <c r="E32" s="30">
        <f>(SUM(E10:E11)*0.4)</f>
        <v>0</v>
      </c>
      <c r="F32" s="116">
        <f>SUM(E10:E11)*0.5</f>
        <v>0</v>
      </c>
      <c r="G32" s="29"/>
    </row>
    <row r="33" spans="1:7" ht="15" customHeight="1" x14ac:dyDescent="0.2">
      <c r="A33" s="119"/>
      <c r="B33" s="113"/>
      <c r="C33" s="55" t="s">
        <v>66</v>
      </c>
      <c r="D33" s="56" t="s">
        <v>80</v>
      </c>
      <c r="E33" s="30">
        <f>(SUM(E10:E11)*0.1)</f>
        <v>0</v>
      </c>
      <c r="F33" s="117"/>
      <c r="G33" s="29"/>
    </row>
    <row r="34" spans="1:7" ht="15" customHeight="1" x14ac:dyDescent="0.2">
      <c r="A34" s="119"/>
      <c r="B34" s="46" t="s">
        <v>67</v>
      </c>
      <c r="C34" s="55" t="s">
        <v>65</v>
      </c>
      <c r="D34" s="56" t="s">
        <v>79</v>
      </c>
      <c r="E34" s="42">
        <f>SUM(E14:E15)*0.5</f>
        <v>0</v>
      </c>
      <c r="F34" s="61"/>
      <c r="G34" s="31"/>
    </row>
    <row r="35" spans="1:7" ht="15" customHeight="1" x14ac:dyDescent="0.2">
      <c r="A35" s="119"/>
      <c r="B35" s="46" t="s">
        <v>68</v>
      </c>
      <c r="C35" s="55" t="s">
        <v>65</v>
      </c>
      <c r="D35" s="56" t="s">
        <v>79</v>
      </c>
      <c r="E35" s="42">
        <f>SUM(E18:E19)*0.5</f>
        <v>0</v>
      </c>
      <c r="F35" s="61"/>
    </row>
    <row r="36" spans="1:7" ht="15" customHeight="1" x14ac:dyDescent="0.25">
      <c r="A36" s="120"/>
      <c r="B36" s="47" t="s">
        <v>69</v>
      </c>
      <c r="C36" s="57" t="s">
        <v>65</v>
      </c>
      <c r="D36" s="58" t="s">
        <v>79</v>
      </c>
      <c r="E36" s="48">
        <f>SUM(E22:E23)*0.5</f>
        <v>0</v>
      </c>
      <c r="F36" s="62"/>
    </row>
  </sheetData>
  <sheetProtection sheet="1" objects="1" scenarios="1" selectLockedCells="1"/>
  <protectedRanges>
    <protectedRange sqref="C10:E11 C14:E15 C18:E19 C22:E23 C32:E33" name="Range1"/>
  </protectedRanges>
  <mergeCells count="29">
    <mergeCell ref="F29:F31"/>
    <mergeCell ref="F32:F33"/>
    <mergeCell ref="A32:A36"/>
    <mergeCell ref="A27:A30"/>
    <mergeCell ref="A10:A25"/>
    <mergeCell ref="B14:B17"/>
    <mergeCell ref="B18:B21"/>
    <mergeCell ref="B22:B25"/>
    <mergeCell ref="B32:B33"/>
    <mergeCell ref="C31:E31"/>
    <mergeCell ref="C17:D17"/>
    <mergeCell ref="C21:D21"/>
    <mergeCell ref="C25:D25"/>
    <mergeCell ref="C26:E26"/>
    <mergeCell ref="C13:D13"/>
    <mergeCell ref="A6:F6"/>
    <mergeCell ref="F9:F12"/>
    <mergeCell ref="F7:F8"/>
    <mergeCell ref="A1:F1"/>
    <mergeCell ref="B2:F2"/>
    <mergeCell ref="B3:F3"/>
    <mergeCell ref="C9:E9"/>
    <mergeCell ref="C7:C8"/>
    <mergeCell ref="E7:E8"/>
    <mergeCell ref="A4:A5"/>
    <mergeCell ref="A7:A8"/>
    <mergeCell ref="B7:B8"/>
    <mergeCell ref="D7:D8"/>
    <mergeCell ref="B10:B13"/>
  </mergeCells>
  <conditionalFormatting sqref="E13">
    <cfRule type="expression" dxfId="4" priority="11">
      <formula>$E$13&lt;$F$13</formula>
    </cfRule>
  </conditionalFormatting>
  <conditionalFormatting sqref="B31">
    <cfRule type="expression" dxfId="3" priority="8">
      <formula>SUM($E$32:$E$36)&lt;&gt;SUM($E$10:$E$11,$E$14:$E$15,$E$18:$E$19,$E$22:$E$23)*0.5</formula>
    </cfRule>
  </conditionalFormatting>
  <conditionalFormatting sqref="E21">
    <cfRule type="expression" dxfId="2" priority="5">
      <formula>$E$21&lt;$F$21</formula>
    </cfRule>
  </conditionalFormatting>
  <conditionalFormatting sqref="E25">
    <cfRule type="expression" dxfId="1" priority="4">
      <formula>$E$25&lt;$F$25</formula>
    </cfRule>
  </conditionalFormatting>
  <conditionalFormatting sqref="E17">
    <cfRule type="expression" dxfId="0" priority="3">
      <formula>$E$17&lt;$F$17</formula>
    </cfRule>
  </conditionalFormatting>
  <dataValidations count="1">
    <dataValidation type="custom" allowBlank="1" showInputMessage="1" showErrorMessage="1" error="FRC Total does not match Spending Plan Input Form. Please adjust." sqref="E13">
      <formula1>"if(E13&lt;&gt;G13)"</formula1>
    </dataValidation>
  </dataValidations>
  <pageMargins left="0.3" right="0.3" top="0.25" bottom="0.25" header="0" footer="0"/>
  <pageSetup scale="92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/>
  </sheetViews>
  <sheetFormatPr defaultColWidth="14.42578125" defaultRowHeight="15.75" customHeight="1" x14ac:dyDescent="0.2"/>
  <sheetData>
    <row r="1" spans="1:10" ht="15.75" customHeight="1" x14ac:dyDescent="0.2">
      <c r="A1" s="1" t="s">
        <v>0</v>
      </c>
      <c r="D1" s="1" t="s">
        <v>2</v>
      </c>
      <c r="J1" s="2">
        <v>1</v>
      </c>
    </row>
    <row r="4" spans="1:10" ht="15.75" customHeight="1" x14ac:dyDescent="0.2">
      <c r="A4" s="1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Spending Plan Input Form</vt:lpstr>
      <vt:lpstr>Generated Spending Plan </vt:lpstr>
      <vt:lpstr>__Solver__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 IV</cp:lastModifiedBy>
  <cp:lastPrinted>2016-09-26T01:11:22Z</cp:lastPrinted>
  <dcterms:created xsi:type="dcterms:W3CDTF">2016-09-16T13:32:44Z</dcterms:created>
  <dcterms:modified xsi:type="dcterms:W3CDTF">2016-09-26T01:24:33Z</dcterms:modified>
</cp:coreProperties>
</file>